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80" activeTab="3"/>
  </bookViews>
  <sheets>
    <sheet name="任务一" sheetId="1" r:id="rId1"/>
    <sheet name="任务二" sheetId="2" r:id="rId2"/>
    <sheet name="任务四" sheetId="3" r:id="rId3"/>
    <sheet name="任务五" sheetId="5" r:id="rId4"/>
    <sheet name="任务六" sheetId="4" r:id="rId5"/>
  </sheets>
  <calcPr calcId="144525"/>
</workbook>
</file>

<file path=xl/sharedStrings.xml><?xml version="1.0" encoding="utf-8"?>
<sst xmlns="http://schemas.openxmlformats.org/spreadsheetml/2006/main" count="132" uniqueCount="109">
  <si>
    <t>总资产净利润率=销售净利率×总资产周转率</t>
  </si>
  <si>
    <r>
      <rPr>
        <sz val="11"/>
        <color rgb="FF000000"/>
        <rFont val="方正黑体_GBK"/>
        <charset val="134"/>
      </rPr>
      <t>天启公司</t>
    </r>
    <r>
      <rPr>
        <sz val="11"/>
        <color rgb="FF000000"/>
        <rFont val="NEU-HZ-S92"/>
        <charset val="134"/>
      </rPr>
      <t>20×0~20×2</t>
    </r>
    <r>
      <rPr>
        <sz val="11"/>
        <color rgb="FF000000"/>
        <rFont val="方正黑体_GBK"/>
        <charset val="134"/>
      </rPr>
      <t>年连续三年的财务数据</t>
    </r>
  </si>
  <si>
    <t>项　目</t>
  </si>
  <si>
    <r>
      <rPr>
        <sz val="12"/>
        <color rgb="FF000000"/>
        <rFont val="NEU-BZ-S92"/>
        <charset val="134"/>
      </rPr>
      <t>20×0</t>
    </r>
    <r>
      <rPr>
        <sz val="12"/>
        <color rgb="FF000000"/>
        <rFont val="方正书宋_GBK"/>
        <charset val="134"/>
      </rPr>
      <t>年</t>
    </r>
  </si>
  <si>
    <r>
      <rPr>
        <sz val="12"/>
        <color rgb="FF000000"/>
        <rFont val="NEU-BZ-S92"/>
        <charset val="134"/>
      </rPr>
      <t>20×1</t>
    </r>
    <r>
      <rPr>
        <sz val="12"/>
        <color rgb="FF000000"/>
        <rFont val="方正书宋_GBK"/>
        <charset val="134"/>
      </rPr>
      <t>年</t>
    </r>
  </si>
  <si>
    <r>
      <rPr>
        <sz val="12"/>
        <color rgb="FF000000"/>
        <rFont val="NEU-BZ-S92"/>
        <charset val="134"/>
      </rPr>
      <t>20×2</t>
    </r>
    <r>
      <rPr>
        <sz val="12"/>
        <color rgb="FF000000"/>
        <rFont val="方正书宋_GBK"/>
        <charset val="134"/>
      </rPr>
      <t>年</t>
    </r>
  </si>
  <si>
    <t>总资产周转率=销售收入净额/平均总资产</t>
  </si>
  <si>
    <t>销售额(万元)</t>
  </si>
  <si>
    <t>总资产(万元)</t>
  </si>
  <si>
    <t>销售毛利率=销售毛利/销售额</t>
  </si>
  <si>
    <t>普通股(万元)</t>
  </si>
  <si>
    <t>利润留存(万元)</t>
  </si>
  <si>
    <t>销售净利率=净利润/销售额</t>
  </si>
  <si>
    <t>股东权益合计</t>
  </si>
  <si>
    <t>流动比率</t>
  </si>
  <si>
    <t>应收账款周转天数</t>
  </si>
  <si>
    <t>存货周转次数</t>
  </si>
  <si>
    <r>
      <rPr>
        <sz val="12"/>
        <color rgb="FF000000"/>
        <rFont val="方正书宋_GBK"/>
        <charset val="134"/>
      </rPr>
      <t>债务</t>
    </r>
    <r>
      <rPr>
        <sz val="12"/>
        <color rgb="FF000000"/>
        <rFont val="NEU-BZ-S92"/>
        <charset val="134"/>
      </rPr>
      <t>/</t>
    </r>
    <r>
      <rPr>
        <sz val="12"/>
        <color rgb="FF000000"/>
        <rFont val="方正书宋_GBK"/>
        <charset val="134"/>
      </rPr>
      <t>股东权益</t>
    </r>
  </si>
  <si>
    <r>
      <rPr>
        <sz val="12"/>
        <color rgb="FF000000"/>
        <rFont val="方正书宋_GBK"/>
        <charset val="134"/>
      </rPr>
      <t>非流动负债</t>
    </r>
    <r>
      <rPr>
        <sz val="12"/>
        <color rgb="FF000000"/>
        <rFont val="NEU-BZ-S92"/>
        <charset val="134"/>
      </rPr>
      <t>/</t>
    </r>
    <r>
      <rPr>
        <sz val="12"/>
        <color rgb="FF000000"/>
        <rFont val="方正书宋_GBK"/>
        <charset val="134"/>
      </rPr>
      <t>股东权益</t>
    </r>
  </si>
  <si>
    <t>销售毛利率</t>
  </si>
  <si>
    <t>销售净利率</t>
  </si>
  <si>
    <t>总资产周转次数</t>
  </si>
  <si>
    <t>总资产净利率</t>
  </si>
  <si>
    <r>
      <rPr>
        <sz val="12"/>
        <color rgb="FF000000"/>
        <rFont val="方正书宋_GBK"/>
        <charset val="134"/>
      </rPr>
      <t>　　该公司所得税税率为</t>
    </r>
    <r>
      <rPr>
        <sz val="12"/>
        <color rgb="FF000000"/>
        <rFont val="NEU-BZ-S92"/>
        <charset val="134"/>
      </rPr>
      <t>20%</t>
    </r>
    <r>
      <rPr>
        <sz val="12"/>
        <color rgb="FF000000"/>
        <rFont val="方正书宋_GBK"/>
        <charset val="134"/>
      </rPr>
      <t>,利润总额</t>
    </r>
    <r>
      <rPr>
        <sz val="12"/>
        <color rgb="FF000000"/>
        <rFont val="NEU-BZ-S92"/>
        <charset val="134"/>
      </rPr>
      <t>=</t>
    </r>
    <r>
      <rPr>
        <sz val="12"/>
        <color rgb="FF000000"/>
        <rFont val="方正书宋_GBK"/>
        <charset val="134"/>
      </rPr>
      <t>毛利</t>
    </r>
    <r>
      <rPr>
        <sz val="12"/>
        <color rgb="FF000000"/>
        <rFont val="NEU-BZ-S92"/>
        <charset val="134"/>
      </rPr>
      <t>-</t>
    </r>
    <r>
      <rPr>
        <sz val="12"/>
        <color rgb="FF000000"/>
        <rFont val="方正书宋_GBK"/>
        <charset val="134"/>
      </rPr>
      <t>期间费用。</t>
    </r>
  </si>
  <si>
    <t>销售成本</t>
  </si>
  <si>
    <t>毛利</t>
  </si>
  <si>
    <t>期间费用</t>
  </si>
  <si>
    <t>利润总额</t>
  </si>
  <si>
    <t>销售净利润</t>
  </si>
  <si>
    <t>成本费用利润率</t>
  </si>
  <si>
    <t>根据各比率公式分析影响结果的因素</t>
  </si>
  <si>
    <t>项目</t>
  </si>
  <si>
    <t>A部</t>
  </si>
  <si>
    <t>B部</t>
  </si>
  <si>
    <t>利息支出</t>
  </si>
  <si>
    <t>税后利润</t>
  </si>
  <si>
    <t>税前利润</t>
  </si>
  <si>
    <t>息税前利润</t>
  </si>
  <si>
    <t>平均资产占用额</t>
  </si>
  <si>
    <t>投资报酬率</t>
  </si>
  <si>
    <t>最低报酬率</t>
  </si>
  <si>
    <t>最低报酬额</t>
  </si>
  <si>
    <t>剩余收益</t>
  </si>
  <si>
    <t>接受投资</t>
  </si>
  <si>
    <r>
      <rPr>
        <sz val="9"/>
        <color rgb="FF000000"/>
        <rFont val="方正黑体_GBK"/>
        <charset val="134"/>
      </rPr>
      <t>梳妆台成本数据表</t>
    </r>
    <r>
      <rPr>
        <sz val="9"/>
        <color rgb="FF000000"/>
        <rFont val="方正书宋_GBK"/>
        <charset val="134"/>
      </rPr>
      <t>单位:美元</t>
    </r>
  </si>
  <si>
    <t>基本信息分析</t>
  </si>
  <si>
    <r>
      <rPr>
        <sz val="9"/>
        <color rgb="FF000000"/>
        <rFont val="方正书宋_GBK"/>
        <charset val="134"/>
      </rPr>
      <t>项</t>
    </r>
    <r>
      <rPr>
        <sz val="9"/>
        <color rgb="FF000000"/>
        <rFont val="方正书宋_GBK"/>
        <charset val="134"/>
      </rPr>
      <t>　</t>
    </r>
    <r>
      <rPr>
        <sz val="9"/>
        <color rgb="FF000000"/>
        <rFont val="方正书宋_GBK"/>
        <charset val="134"/>
      </rPr>
      <t>目</t>
    </r>
  </si>
  <si>
    <r>
      <rPr>
        <sz val="9"/>
        <color rgb="FF000000"/>
        <rFont val="方正书宋_GBK"/>
        <charset val="134"/>
      </rPr>
      <t>金</t>
    </r>
    <r>
      <rPr>
        <sz val="9"/>
        <color rgb="FF000000"/>
        <rFont val="方正书宋_GBK"/>
        <charset val="134"/>
      </rPr>
      <t>　</t>
    </r>
    <r>
      <rPr>
        <sz val="9"/>
        <color rgb="FF000000"/>
        <rFont val="方正书宋_GBK"/>
        <charset val="134"/>
      </rPr>
      <t>额</t>
    </r>
  </si>
  <si>
    <t>外购价格/美元</t>
  </si>
  <si>
    <r>
      <rPr>
        <sz val="9"/>
        <color rgb="FF000000"/>
        <rFont val="方正书宋_GBK"/>
        <charset val="134"/>
      </rPr>
      <t>直接材料</t>
    </r>
  </si>
  <si>
    <t>家具公司产能/台</t>
  </si>
  <si>
    <r>
      <rPr>
        <sz val="9"/>
        <color rgb="FF000000"/>
        <rFont val="方正书宋_GBK"/>
        <charset val="134"/>
      </rPr>
      <t>直接人工</t>
    </r>
  </si>
  <si>
    <t>已用产能/台</t>
  </si>
  <si>
    <r>
      <rPr>
        <sz val="9"/>
        <color rgb="FF000000"/>
        <rFont val="方正书宋_GBK"/>
        <charset val="134"/>
      </rPr>
      <t>变动间接制造费用</t>
    </r>
  </si>
  <si>
    <t>剩余产能/台</t>
  </si>
  <si>
    <r>
      <rPr>
        <sz val="9"/>
        <color rgb="FF000000"/>
        <rFont val="方正书宋_GBK"/>
        <charset val="134"/>
      </rPr>
      <t>固定间接制造费用</t>
    </r>
  </si>
  <si>
    <t>汽车旅馆需要/台</t>
  </si>
  <si>
    <r>
      <rPr>
        <sz val="9"/>
        <color rgb="FF000000"/>
        <rFont val="方正书宋_GBK"/>
        <charset val="134"/>
      </rPr>
      <t>总生产成本</t>
    </r>
  </si>
  <si>
    <t>总制造费用</t>
  </si>
  <si>
    <t>生产量</t>
  </si>
  <si>
    <t>单位间接制造费用</t>
  </si>
  <si>
    <t>单位产品成本</t>
  </si>
  <si>
    <t>因为汽车旅馆需要的梳妆台数量小于公司的剩余产能台数，公司可以用剩余产能生产10000台满足汽车旅馆的需要。</t>
  </si>
  <si>
    <t>（1）最高转移价格</t>
  </si>
  <si>
    <t>最低转移价格</t>
  </si>
  <si>
    <t>如果价格低于42美元的市场价格，家具分公司可能不会同意内部转移。</t>
  </si>
  <si>
    <t>（2）转移价格/美元</t>
  </si>
  <si>
    <t>家具分公司获得利润</t>
  </si>
  <si>
    <t>如果从现有产品中转移10000台，最低价格是27，最高价格是42</t>
  </si>
  <si>
    <t>以30元价格转移</t>
  </si>
  <si>
    <t>家具分公司获利</t>
  </si>
  <si>
    <t>汽车旅馆节约成本</t>
  </si>
  <si>
    <t>公司总共获利</t>
  </si>
  <si>
    <t>（3）如果家具公司全力生产</t>
  </si>
  <si>
    <t>单位成本/美元</t>
  </si>
  <si>
    <t>最高转移价格</t>
  </si>
  <si>
    <t>如果市场需求旺盛，低于市场价格转移对家具公司来说并无利益，可能不会转移。</t>
  </si>
  <si>
    <t>基本情况分析</t>
  </si>
  <si>
    <t>外销价格/美元</t>
  </si>
  <si>
    <t>产能/台</t>
  </si>
  <si>
    <t>单位销售费用/美元</t>
  </si>
  <si>
    <t>厨房用品公司需要量/台</t>
  </si>
  <si>
    <t>（1）对于小型发动机分公司来说</t>
  </si>
  <si>
    <t>最低转移价格/美元</t>
  </si>
  <si>
    <t>对于厨房产品分公司来说</t>
  </si>
  <si>
    <t>最高转移价格/美元</t>
  </si>
  <si>
    <t>如果小型发动机产品市场需求旺盛，没有必要内部转移。在不影响市场情况下，可以以市价内容转移。</t>
  </si>
  <si>
    <t>（2）如果内部销售的话，可以节约销售费用0.2美元，那么</t>
  </si>
  <si>
    <t>对于小型发动机分公司来说</t>
  </si>
  <si>
    <t>最佳转移价格/美元</t>
  </si>
  <si>
    <t>小家电发动机公司节约成本/美元</t>
  </si>
  <si>
    <r>
      <rPr>
        <sz val="9"/>
        <color rgb="FF000000"/>
        <rFont val="NEU-HZ-S92"/>
        <charset val="134"/>
      </rPr>
      <t>8A</t>
    </r>
    <r>
      <rPr>
        <sz val="9"/>
        <color rgb="FF000000"/>
        <rFont val="方正黑体_GBK"/>
        <charset val="134"/>
      </rPr>
      <t>部件单位成本</t>
    </r>
    <r>
      <rPr>
        <sz val="9"/>
        <color rgb="FF000000"/>
        <rFont val="方正书宋_GBK"/>
        <charset val="134"/>
      </rPr>
      <t>单位:元</t>
    </r>
  </si>
  <si>
    <r>
      <rPr>
        <sz val="9"/>
        <color rgb="FF000000"/>
        <rFont val="方正书宋_GBK"/>
        <charset val="134"/>
      </rPr>
      <t>单位变动生产成本</t>
    </r>
  </si>
  <si>
    <r>
      <rPr>
        <sz val="9"/>
        <color rgb="FF000000"/>
        <rFont val="方正书宋_GBK"/>
        <charset val="134"/>
      </rPr>
      <t>单位固定制造费用</t>
    </r>
  </si>
  <si>
    <r>
      <rPr>
        <sz val="9"/>
        <color rgb="FF000000"/>
        <rFont val="方正书宋_GBK"/>
        <charset val="134"/>
      </rPr>
      <t>单位成本合计</t>
    </r>
  </si>
  <si>
    <r>
      <rPr>
        <sz val="9"/>
        <color rgb="FF000000"/>
        <rFont val="宋体"/>
        <charset val="134"/>
      </rPr>
      <t>二分厂</t>
    </r>
    <r>
      <rPr>
        <sz val="9"/>
        <color rgb="FF000000"/>
        <rFont val="NEU-HZ-S92"/>
        <charset val="134"/>
      </rPr>
      <t>B</t>
    </r>
    <r>
      <rPr>
        <sz val="9"/>
        <color rgb="FF000000"/>
        <rFont val="方正黑体_GBK"/>
        <charset val="134"/>
      </rPr>
      <t>产品的售价和成本数据</t>
    </r>
    <r>
      <rPr>
        <sz val="9"/>
        <color rgb="FF000000"/>
        <rFont val="方正书宋_GBK"/>
        <charset val="134"/>
      </rPr>
      <t>单位:元</t>
    </r>
  </si>
  <si>
    <r>
      <rPr>
        <sz val="9"/>
        <color rgb="FF000000"/>
        <rFont val="方正书宋_GBK"/>
        <charset val="134"/>
      </rPr>
      <t>单价</t>
    </r>
  </si>
  <si>
    <r>
      <rPr>
        <sz val="9"/>
        <color rgb="FF000000"/>
        <rFont val="方正书宋_GBK"/>
        <charset val="134"/>
      </rPr>
      <t>成本</t>
    </r>
    <r>
      <rPr>
        <sz val="9"/>
        <color rgb="FF000000"/>
        <rFont val="方正书宋_GBK"/>
        <charset val="134"/>
      </rPr>
      <t>:　　　　　　</t>
    </r>
  </si>
  <si>
    <r>
      <rPr>
        <sz val="9"/>
        <color rgb="FF000000"/>
        <rFont val="NEU-BZ-S92"/>
        <charset val="134"/>
      </rPr>
      <t>A</t>
    </r>
    <r>
      <rPr>
        <sz val="9"/>
        <color rgb="FF000000"/>
        <rFont val="方正书宋_GBK"/>
        <charset val="134"/>
      </rPr>
      <t>部件</t>
    </r>
  </si>
  <si>
    <r>
      <rPr>
        <sz val="9"/>
        <color rgb="FF000000"/>
        <rFont val="方正书宋_GBK"/>
        <charset val="134"/>
      </rPr>
      <t>其他材料</t>
    </r>
  </si>
  <si>
    <r>
      <rPr>
        <sz val="9"/>
        <color rgb="FF000000"/>
        <rFont val="方正书宋_GBK"/>
        <charset val="134"/>
      </rPr>
      <t>变动制造费用</t>
    </r>
  </si>
  <si>
    <r>
      <rPr>
        <sz val="9"/>
        <color rgb="FF000000"/>
        <rFont val="方正书宋_GBK"/>
        <charset val="134"/>
      </rPr>
      <t>变动销售及管理费用</t>
    </r>
  </si>
  <si>
    <r>
      <rPr>
        <sz val="9"/>
        <color rgb="FF000000"/>
        <rFont val="方正书宋_GBK"/>
        <charset val="134"/>
      </rPr>
      <t>固定制造费用</t>
    </r>
  </si>
  <si>
    <r>
      <rPr>
        <sz val="9"/>
        <color rgb="FF000000"/>
        <rFont val="方正书宋_GBK"/>
        <charset val="134"/>
      </rPr>
      <t>固定销售及管理费用</t>
    </r>
  </si>
  <si>
    <r>
      <rPr>
        <sz val="9"/>
        <color rgb="FF000000"/>
        <rFont val="方正书宋_GBK"/>
        <charset val="134"/>
      </rPr>
      <t>利润</t>
    </r>
  </si>
  <si>
    <t>单位变动生产成本</t>
  </si>
  <si>
    <t>总公司B产品的单位变动生产成本</t>
  </si>
  <si>
    <t>二分厂的成本分析，不能接受80元价格的订单</t>
  </si>
  <si>
    <t>总公司B产品的单位变动生产成本75元，低于80元的价格，可以接受该订单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</si>
</sst>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0.00_ "/>
  </numFmts>
  <fonts count="31">
    <font>
      <sz val="11"/>
      <color theme="1"/>
      <name val="宋体"/>
      <charset val="134"/>
      <scheme val="minor"/>
    </font>
    <font>
      <sz val="9"/>
      <color rgb="FF000000"/>
      <name val="NEU-HZ-S92"/>
      <charset val="134"/>
    </font>
    <font>
      <sz val="9"/>
      <color rgb="FF000000"/>
      <name val="方正书宋_GBK"/>
      <charset val="134"/>
    </font>
    <font>
      <sz val="9"/>
      <color rgb="FF000000"/>
      <name val="NEU-BZ-S92"/>
      <charset val="134"/>
    </font>
    <font>
      <sz val="9"/>
      <color rgb="FF000000"/>
      <name val="宋体"/>
      <charset val="134"/>
    </font>
    <font>
      <sz val="10.5"/>
      <color rgb="FF000000"/>
      <name val="NEU-BZ-S92"/>
      <charset val="134"/>
    </font>
    <font>
      <sz val="9"/>
      <color rgb="FF000000"/>
      <name val="方正黑体_GBK"/>
      <charset val="134"/>
    </font>
    <font>
      <sz val="11"/>
      <color rgb="FF000000"/>
      <name val="方正黑体_GBK"/>
      <charset val="134"/>
    </font>
    <font>
      <sz val="12"/>
      <color rgb="FF000000"/>
      <name val="方正书宋_GBK"/>
      <charset val="134"/>
    </font>
    <font>
      <sz val="12"/>
      <color rgb="FF000000"/>
      <name val="NEU-BZ-S92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NEU-HZ-S9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NumberFormat="1">
      <alignment vertical="center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right" vertical="center" wrapText="1"/>
    </xf>
    <xf numFmtId="10" fontId="9" fillId="0" borderId="2" xfId="0" applyNumberFormat="1" applyFont="1" applyBorder="1" applyAlignment="1">
      <alignment horizontal="right" vertical="center" wrapText="1"/>
    </xf>
    <xf numFmtId="9" fontId="9" fillId="0" borderId="2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176" fontId="0" fillId="0" borderId="0" xfId="11" applyNumberFormat="1">
      <alignment vertical="center"/>
    </xf>
    <xf numFmtId="177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M29"/>
  <sheetViews>
    <sheetView workbookViewId="0">
      <selection activeCell="E35" sqref="E35"/>
    </sheetView>
  </sheetViews>
  <sheetFormatPr defaultColWidth="9" defaultRowHeight="13.5"/>
  <cols>
    <col min="6" max="9" width="15.5" customWidth="1"/>
    <col min="11" max="11" width="12.625"/>
  </cols>
  <sheetData>
    <row r="2" ht="15" spans="1:9">
      <c r="A2" t="s">
        <v>0</v>
      </c>
      <c r="F2" s="18" t="s">
        <v>1</v>
      </c>
      <c r="G2" s="18"/>
      <c r="H2" s="18"/>
      <c r="I2" s="18"/>
    </row>
    <row r="3" ht="15.75" spans="6:9">
      <c r="F3" s="19" t="s">
        <v>2</v>
      </c>
      <c r="G3" s="20" t="s">
        <v>3</v>
      </c>
      <c r="H3" s="20" t="s">
        <v>4</v>
      </c>
      <c r="I3" s="20" t="s">
        <v>5</v>
      </c>
    </row>
    <row r="4" ht="15.75" spans="1:9">
      <c r="A4" t="s">
        <v>6</v>
      </c>
      <c r="F4" s="21" t="s">
        <v>7</v>
      </c>
      <c r="G4" s="22">
        <v>4000</v>
      </c>
      <c r="H4" s="22">
        <v>4300</v>
      </c>
      <c r="I4" s="22">
        <v>3800</v>
      </c>
    </row>
    <row r="5" ht="15.75" spans="6:9">
      <c r="F5" s="21" t="s">
        <v>8</v>
      </c>
      <c r="G5" s="22">
        <v>1430</v>
      </c>
      <c r="H5" s="22">
        <v>1560</v>
      </c>
      <c r="I5" s="22">
        <v>1695</v>
      </c>
    </row>
    <row r="6" ht="15" customHeight="1" spans="1:9">
      <c r="A6" t="s">
        <v>9</v>
      </c>
      <c r="F6" s="21" t="s">
        <v>10</v>
      </c>
      <c r="G6" s="22">
        <v>100</v>
      </c>
      <c r="H6" s="22">
        <v>100</v>
      </c>
      <c r="I6" s="22">
        <v>100</v>
      </c>
    </row>
    <row r="7" ht="15.75" spans="6:9">
      <c r="F7" s="21" t="s">
        <v>11</v>
      </c>
      <c r="G7" s="22">
        <v>500</v>
      </c>
      <c r="H7" s="22">
        <v>550</v>
      </c>
      <c r="I7" s="22">
        <v>550</v>
      </c>
    </row>
    <row r="8" ht="16" customHeight="1" spans="1:9">
      <c r="A8" t="s">
        <v>12</v>
      </c>
      <c r="F8" s="21" t="s">
        <v>13</v>
      </c>
      <c r="G8" s="22">
        <v>600</v>
      </c>
      <c r="H8" s="22">
        <v>650</v>
      </c>
      <c r="I8" s="22">
        <v>650</v>
      </c>
    </row>
    <row r="9" ht="15.75" spans="6:9">
      <c r="F9" s="21" t="s">
        <v>14</v>
      </c>
      <c r="G9" s="22">
        <v>1.19</v>
      </c>
      <c r="H9" s="22">
        <v>1.25</v>
      </c>
      <c r="I9" s="22">
        <v>1.2</v>
      </c>
    </row>
    <row r="10" ht="17" customHeight="1" spans="6:9">
      <c r="F10" s="21" t="s">
        <v>15</v>
      </c>
      <c r="G10" s="22">
        <v>18</v>
      </c>
      <c r="H10" s="22">
        <v>22</v>
      </c>
      <c r="I10" s="22">
        <v>27</v>
      </c>
    </row>
    <row r="11" ht="15.75" spans="6:9">
      <c r="F11" s="21" t="s">
        <v>16</v>
      </c>
      <c r="G11" s="22">
        <v>8</v>
      </c>
      <c r="H11" s="22">
        <v>7.5</v>
      </c>
      <c r="I11" s="22">
        <v>5.5</v>
      </c>
    </row>
    <row r="12" ht="18" customHeight="1" spans="6:9">
      <c r="F12" s="21" t="s">
        <v>17</v>
      </c>
      <c r="G12" s="22">
        <v>1.38</v>
      </c>
      <c r="H12" s="22">
        <v>1.4</v>
      </c>
      <c r="I12" s="22">
        <v>1.61</v>
      </c>
    </row>
    <row r="13" ht="30" spans="6:9">
      <c r="F13" s="21" t="s">
        <v>18</v>
      </c>
      <c r="G13" s="22">
        <v>0.5</v>
      </c>
      <c r="H13" s="22">
        <v>0.46</v>
      </c>
      <c r="I13" s="22">
        <v>0.46</v>
      </c>
    </row>
    <row r="14" ht="15.75" spans="6:9">
      <c r="F14" s="21" t="s">
        <v>19</v>
      </c>
      <c r="G14" s="23">
        <v>0.2</v>
      </c>
      <c r="H14" s="23">
        <v>0.163</v>
      </c>
      <c r="I14" s="23">
        <v>0.132</v>
      </c>
    </row>
    <row r="15" ht="15.75" spans="6:9">
      <c r="F15" s="21" t="s">
        <v>20</v>
      </c>
      <c r="G15" s="23">
        <v>0.075</v>
      </c>
      <c r="H15" s="23">
        <v>0.047</v>
      </c>
      <c r="I15" s="23">
        <v>0.026</v>
      </c>
    </row>
    <row r="16" ht="15.75" spans="6:13">
      <c r="F16" s="21" t="s">
        <v>21</v>
      </c>
      <c r="G16" s="22">
        <v>2.8</v>
      </c>
      <c r="H16" s="22">
        <v>2.76</v>
      </c>
      <c r="I16" s="22">
        <v>2.24</v>
      </c>
      <c r="K16" s="28"/>
      <c r="L16" s="28"/>
      <c r="M16" s="28"/>
    </row>
    <row r="17" ht="15" customHeight="1" spans="6:9">
      <c r="F17" s="21" t="s">
        <v>22</v>
      </c>
      <c r="G17" s="24">
        <v>0.21</v>
      </c>
      <c r="H17" s="23">
        <v>0.12972</v>
      </c>
      <c r="I17" s="23">
        <v>0.05824</v>
      </c>
    </row>
    <row r="18" ht="15" spans="6:9">
      <c r="F18" s="25" t="s">
        <v>23</v>
      </c>
      <c r="G18" s="26"/>
      <c r="H18" s="26"/>
      <c r="I18" s="26"/>
    </row>
    <row r="20" spans="6:9">
      <c r="F20" s="9" t="s">
        <v>24</v>
      </c>
      <c r="G20" s="9">
        <f>G4-G21</f>
        <v>3200</v>
      </c>
      <c r="H20" s="9">
        <f>H4-H21</f>
        <v>3599.1</v>
      </c>
      <c r="I20" s="9">
        <f>I4-I21</f>
        <v>3298.4</v>
      </c>
    </row>
    <row r="21" spans="6:9">
      <c r="F21" s="9" t="s">
        <v>25</v>
      </c>
      <c r="G21" s="9">
        <f>G14*G4</f>
        <v>800</v>
      </c>
      <c r="H21" s="9">
        <f>H14*H4</f>
        <v>700.9</v>
      </c>
      <c r="I21" s="9">
        <f>I14*I4</f>
        <v>501.6</v>
      </c>
    </row>
    <row r="22" spans="6:9">
      <c r="F22" s="9" t="s">
        <v>26</v>
      </c>
      <c r="G22" s="9">
        <f>G21-G23</f>
        <v>425</v>
      </c>
      <c r="H22" s="9">
        <f>H21-H23</f>
        <v>448.275</v>
      </c>
      <c r="I22" s="9">
        <f>I21-I23</f>
        <v>378.1</v>
      </c>
    </row>
    <row r="23" spans="6:9">
      <c r="F23" s="9" t="s">
        <v>27</v>
      </c>
      <c r="G23" s="9">
        <f>G24/(1-0.2)</f>
        <v>375</v>
      </c>
      <c r="H23" s="9">
        <f>H24/(1-0.2)</f>
        <v>252.625</v>
      </c>
      <c r="I23" s="9">
        <f>I24/(1-0.2)</f>
        <v>123.5</v>
      </c>
    </row>
    <row r="24" spans="6:9">
      <c r="F24" s="9" t="s">
        <v>28</v>
      </c>
      <c r="G24" s="9">
        <f>G15*G4</f>
        <v>300</v>
      </c>
      <c r="H24" s="9">
        <f>H15*H4</f>
        <v>202.1</v>
      </c>
      <c r="I24" s="9">
        <f>I15*I4</f>
        <v>98.8</v>
      </c>
    </row>
    <row r="26" spans="6:9">
      <c r="F26" t="s">
        <v>29</v>
      </c>
      <c r="G26" s="27">
        <f>G23/(G22+G20)</f>
        <v>0.103448275862069</v>
      </c>
      <c r="H26" s="27">
        <f>H23/(H22+H20)</f>
        <v>0.0624169986719787</v>
      </c>
      <c r="I26" s="27">
        <f>I23/(I22+I20)</f>
        <v>0.0335917312661499</v>
      </c>
    </row>
    <row r="29" spans="1:1">
      <c r="A29" t="s">
        <v>30</v>
      </c>
    </row>
  </sheetData>
  <mergeCells count="1">
    <mergeCell ref="F2:I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C24"/>
  <sheetViews>
    <sheetView workbookViewId="0">
      <selection activeCell="H29" sqref="H29"/>
    </sheetView>
  </sheetViews>
  <sheetFormatPr defaultColWidth="9" defaultRowHeight="13.5" outlineLevelCol="2"/>
  <cols>
    <col min="1" max="1" width="14.875" customWidth="1"/>
  </cols>
  <sheetData>
    <row r="3" spans="1:3">
      <c r="A3" s="15" t="s">
        <v>31</v>
      </c>
      <c r="B3" s="15" t="s">
        <v>32</v>
      </c>
      <c r="C3" s="15" t="s">
        <v>33</v>
      </c>
    </row>
    <row r="4" spans="1:3">
      <c r="A4" s="15" t="s">
        <v>34</v>
      </c>
      <c r="B4" s="15">
        <v>10000</v>
      </c>
      <c r="C4" s="15">
        <v>14000</v>
      </c>
    </row>
    <row r="5" spans="1:3">
      <c r="A5" s="15" t="s">
        <v>35</v>
      </c>
      <c r="B5" s="15">
        <v>12000</v>
      </c>
      <c r="C5" s="15">
        <v>21000</v>
      </c>
    </row>
    <row r="6" spans="1:3">
      <c r="A6" s="15" t="s">
        <v>36</v>
      </c>
      <c r="B6" s="15">
        <v>16000</v>
      </c>
      <c r="C6" s="15">
        <v>28000</v>
      </c>
    </row>
    <row r="7" spans="1:3">
      <c r="A7" s="15" t="s">
        <v>37</v>
      </c>
      <c r="B7" s="15">
        <v>26000</v>
      </c>
      <c r="C7" s="15">
        <v>42000</v>
      </c>
    </row>
    <row r="8" spans="1:3">
      <c r="A8" s="15" t="s">
        <v>38</v>
      </c>
      <c r="B8" s="15">
        <v>200000</v>
      </c>
      <c r="C8" s="15">
        <v>240000</v>
      </c>
    </row>
    <row r="9" spans="1:3">
      <c r="A9" s="15" t="s">
        <v>39</v>
      </c>
      <c r="B9" s="16">
        <v>0.13</v>
      </c>
      <c r="C9" s="16">
        <v>0.175</v>
      </c>
    </row>
    <row r="10" spans="1:3">
      <c r="A10" s="15" t="s">
        <v>40</v>
      </c>
      <c r="B10" s="17">
        <v>0.15</v>
      </c>
      <c r="C10" s="17">
        <v>0.15</v>
      </c>
    </row>
    <row r="11" spans="1:3">
      <c r="A11" s="15" t="s">
        <v>41</v>
      </c>
      <c r="B11" s="15">
        <v>30000</v>
      </c>
      <c r="C11" s="15">
        <v>36000</v>
      </c>
    </row>
    <row r="12" spans="1:3">
      <c r="A12" s="15" t="s">
        <v>42</v>
      </c>
      <c r="B12" s="15">
        <v>-4000</v>
      </c>
      <c r="C12" s="15">
        <v>6000</v>
      </c>
    </row>
    <row r="13" spans="1:3">
      <c r="A13" s="15"/>
      <c r="B13" s="15"/>
      <c r="C13" s="15"/>
    </row>
    <row r="14" spans="1:3">
      <c r="A14" s="15" t="s">
        <v>43</v>
      </c>
      <c r="B14" s="15"/>
      <c r="C14" s="15"/>
    </row>
    <row r="15" spans="1:3">
      <c r="A15" s="15" t="s">
        <v>31</v>
      </c>
      <c r="B15" s="15" t="s">
        <v>32</v>
      </c>
      <c r="C15" s="15" t="s">
        <v>33</v>
      </c>
    </row>
    <row r="16" spans="1:3">
      <c r="A16" s="15" t="s">
        <v>34</v>
      </c>
      <c r="B16" s="15">
        <v>15000</v>
      </c>
      <c r="C16" s="15">
        <v>19000</v>
      </c>
    </row>
    <row r="17" spans="1:3">
      <c r="A17" s="15" t="s">
        <v>35</v>
      </c>
      <c r="B17" s="15">
        <v>20400</v>
      </c>
      <c r="C17" s="15">
        <v>29400</v>
      </c>
    </row>
    <row r="18" spans="1:3">
      <c r="A18" s="15" t="s">
        <v>36</v>
      </c>
      <c r="B18" s="15">
        <v>27200</v>
      </c>
      <c r="C18" s="15">
        <v>39200</v>
      </c>
    </row>
    <row r="19" spans="1:3">
      <c r="A19" s="15" t="s">
        <v>37</v>
      </c>
      <c r="B19" s="15">
        <v>42200</v>
      </c>
      <c r="C19" s="15">
        <v>58200</v>
      </c>
    </row>
    <row r="20" spans="1:3">
      <c r="A20" s="15" t="s">
        <v>38</v>
      </c>
      <c r="B20" s="15">
        <v>300000</v>
      </c>
      <c r="C20" s="15">
        <v>340000</v>
      </c>
    </row>
    <row r="21" spans="1:3">
      <c r="A21" s="15" t="s">
        <v>39</v>
      </c>
      <c r="B21" s="16">
        <v>0.140666666666667</v>
      </c>
      <c r="C21" s="16">
        <v>0.171176470588235</v>
      </c>
    </row>
    <row r="22" spans="1:3">
      <c r="A22" s="15" t="s">
        <v>40</v>
      </c>
      <c r="B22" s="17">
        <v>0.15</v>
      </c>
      <c r="C22" s="17">
        <v>0.15</v>
      </c>
    </row>
    <row r="23" spans="1:3">
      <c r="A23" s="15" t="s">
        <v>41</v>
      </c>
      <c r="B23" s="15">
        <v>45000</v>
      </c>
      <c r="C23" s="15">
        <v>51000</v>
      </c>
    </row>
    <row r="24" spans="1:3">
      <c r="A24" s="15" t="s">
        <v>42</v>
      </c>
      <c r="B24" s="15">
        <v>-2800</v>
      </c>
      <c r="C24" s="15">
        <v>7200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3"/>
  <sheetViews>
    <sheetView workbookViewId="0">
      <selection activeCell="B39" sqref="B39"/>
    </sheetView>
  </sheetViews>
  <sheetFormatPr defaultColWidth="9" defaultRowHeight="13.5" outlineLevelCol="4"/>
  <cols>
    <col min="1" max="1" width="20" customWidth="1"/>
    <col min="2" max="2" width="12.75" customWidth="1"/>
    <col min="4" max="4" width="16.5" customWidth="1"/>
  </cols>
  <sheetData>
    <row r="1" ht="14.25" spans="1:5">
      <c r="A1" s="12" t="s">
        <v>44</v>
      </c>
      <c r="B1" s="13"/>
      <c r="D1" s="14" t="s">
        <v>45</v>
      </c>
      <c r="E1" s="14"/>
    </row>
    <row r="2" ht="14.25" spans="1:5">
      <c r="A2" s="2" t="s">
        <v>46</v>
      </c>
      <c r="B2" s="2" t="s">
        <v>47</v>
      </c>
      <c r="D2" s="9" t="s">
        <v>48</v>
      </c>
      <c r="E2" s="9">
        <v>42</v>
      </c>
    </row>
    <row r="3" ht="14.25" spans="1:5">
      <c r="A3" s="3" t="s">
        <v>49</v>
      </c>
      <c r="B3" s="4">
        <v>8</v>
      </c>
      <c r="D3" s="9" t="s">
        <v>50</v>
      </c>
      <c r="E3" s="9">
        <v>75000</v>
      </c>
    </row>
    <row r="4" ht="14.25" spans="1:5">
      <c r="A4" s="3" t="s">
        <v>51</v>
      </c>
      <c r="B4" s="4">
        <v>4</v>
      </c>
      <c r="D4" s="9" t="s">
        <v>52</v>
      </c>
      <c r="E4" s="9">
        <v>60000</v>
      </c>
    </row>
    <row r="5" ht="14.25" spans="1:5">
      <c r="A5" s="3" t="s">
        <v>53</v>
      </c>
      <c r="B5" s="4">
        <v>3</v>
      </c>
      <c r="D5" s="9" t="s">
        <v>54</v>
      </c>
      <c r="E5" s="9">
        <f>E3-E4</f>
        <v>15000</v>
      </c>
    </row>
    <row r="6" ht="14.25" spans="1:5">
      <c r="A6" s="3" t="s">
        <v>55</v>
      </c>
      <c r="B6" s="4">
        <v>12</v>
      </c>
      <c r="D6" s="9" t="s">
        <v>56</v>
      </c>
      <c r="E6" s="9">
        <v>10000</v>
      </c>
    </row>
    <row r="7" spans="1:2">
      <c r="A7" s="7" t="s">
        <v>57</v>
      </c>
      <c r="B7" s="8">
        <v>27</v>
      </c>
    </row>
    <row r="8" spans="1:2">
      <c r="A8" s="9" t="s">
        <v>58</v>
      </c>
      <c r="B8" s="9">
        <f>B6*E4</f>
        <v>720000</v>
      </c>
    </row>
    <row r="9" spans="1:2">
      <c r="A9" s="9" t="s">
        <v>59</v>
      </c>
      <c r="B9" s="9">
        <v>75000</v>
      </c>
    </row>
    <row r="10" spans="1:2">
      <c r="A10" s="9" t="s">
        <v>60</v>
      </c>
      <c r="B10" s="9">
        <f>B8/B9</f>
        <v>9.6</v>
      </c>
    </row>
    <row r="11" spans="1:2">
      <c r="A11" s="9" t="s">
        <v>61</v>
      </c>
      <c r="B11" s="9">
        <f>B3+B4+B5+B10</f>
        <v>24.6</v>
      </c>
    </row>
    <row r="12" spans="1:1">
      <c r="A12" t="s">
        <v>62</v>
      </c>
    </row>
    <row r="13" spans="1:2">
      <c r="A13" t="s">
        <v>63</v>
      </c>
      <c r="B13">
        <v>42</v>
      </c>
    </row>
    <row r="14" spans="1:2">
      <c r="A14" t="s">
        <v>64</v>
      </c>
      <c r="B14">
        <f>B3+B4+B5</f>
        <v>15</v>
      </c>
    </row>
    <row r="15" spans="1:1">
      <c r="A15" t="s">
        <v>65</v>
      </c>
    </row>
    <row r="17" spans="1:2">
      <c r="A17" t="s">
        <v>66</v>
      </c>
      <c r="B17">
        <v>30</v>
      </c>
    </row>
    <row r="18" spans="1:2">
      <c r="A18" s="11" t="s">
        <v>67</v>
      </c>
      <c r="B18" s="11">
        <f>(B17-B14)*E6</f>
        <v>150000</v>
      </c>
    </row>
    <row r="19" spans="1:2">
      <c r="A19" s="11" t="s">
        <v>67</v>
      </c>
      <c r="B19" s="11">
        <f>(E2-B17)*E6</f>
        <v>120000</v>
      </c>
    </row>
    <row r="20" spans="1:2">
      <c r="A20" s="11" t="s">
        <v>67</v>
      </c>
      <c r="B20" s="11">
        <f>SUM(B18:B19)</f>
        <v>270000</v>
      </c>
    </row>
    <row r="22" spans="1:1">
      <c r="A22" t="s">
        <v>68</v>
      </c>
    </row>
    <row r="23" spans="1:1">
      <c r="A23" t="s">
        <v>69</v>
      </c>
    </row>
    <row r="24" spans="1:2">
      <c r="A24" s="11" t="s">
        <v>70</v>
      </c>
      <c r="B24" s="11">
        <f>(B17-B7)*E6</f>
        <v>30000</v>
      </c>
    </row>
    <row r="25" spans="1:2">
      <c r="A25" s="11" t="s">
        <v>71</v>
      </c>
      <c r="B25" s="11">
        <f>(E2-B17)*E6</f>
        <v>120000</v>
      </c>
    </row>
    <row r="26" spans="1:2">
      <c r="A26" s="11" t="s">
        <v>72</v>
      </c>
      <c r="B26" s="11">
        <f>SUM(B24:B25)</f>
        <v>150000</v>
      </c>
    </row>
    <row r="29" spans="1:1">
      <c r="A29" t="s">
        <v>73</v>
      </c>
    </row>
    <row r="30" spans="1:2">
      <c r="A30" t="s">
        <v>74</v>
      </c>
      <c r="B30">
        <f>B11</f>
        <v>24.6</v>
      </c>
    </row>
    <row r="31" spans="1:2">
      <c r="A31" t="s">
        <v>64</v>
      </c>
      <c r="B31">
        <f>B30</f>
        <v>24.6</v>
      </c>
    </row>
    <row r="32" spans="1:2">
      <c r="A32" t="s">
        <v>75</v>
      </c>
      <c r="B32">
        <f>B13</f>
        <v>42</v>
      </c>
    </row>
    <row r="33" spans="1:1">
      <c r="A33" t="s">
        <v>76</v>
      </c>
    </row>
  </sheetData>
  <mergeCells count="2">
    <mergeCell ref="A1:B1"/>
    <mergeCell ref="D1:E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B23"/>
  <sheetViews>
    <sheetView tabSelected="1" workbookViewId="0">
      <selection activeCell="C32" sqref="C32"/>
    </sheetView>
  </sheetViews>
  <sheetFormatPr defaultColWidth="9" defaultRowHeight="13.5" outlineLevelCol="1"/>
  <cols>
    <col min="1" max="1" width="28.375" customWidth="1"/>
  </cols>
  <sheetData>
    <row r="2" spans="1:2">
      <c r="A2" s="10" t="s">
        <v>77</v>
      </c>
      <c r="B2" s="10"/>
    </row>
    <row r="3" spans="1:2">
      <c r="A3" s="11" t="s">
        <v>78</v>
      </c>
      <c r="B3" s="11">
        <v>2.3</v>
      </c>
    </row>
    <row r="4" spans="1:2">
      <c r="A4" s="11" t="s">
        <v>79</v>
      </c>
      <c r="B4" s="11">
        <v>200000</v>
      </c>
    </row>
    <row r="5" spans="1:2">
      <c r="A5" s="11" t="s">
        <v>80</v>
      </c>
      <c r="B5" s="11">
        <v>0.2</v>
      </c>
    </row>
    <row r="6" spans="1:2">
      <c r="A6" t="s">
        <v>81</v>
      </c>
      <c r="B6">
        <v>150000</v>
      </c>
    </row>
    <row r="8" spans="1:1">
      <c r="A8" t="s">
        <v>82</v>
      </c>
    </row>
    <row r="10" spans="1:2">
      <c r="A10" t="s">
        <v>83</v>
      </c>
      <c r="B10">
        <f>B3</f>
        <v>2.3</v>
      </c>
    </row>
    <row r="11" spans="1:1">
      <c r="A11" t="s">
        <v>84</v>
      </c>
    </row>
    <row r="12" spans="1:2">
      <c r="A12" t="s">
        <v>85</v>
      </c>
      <c r="B12">
        <v>2.3</v>
      </c>
    </row>
    <row r="13" spans="1:1">
      <c r="A13" t="s">
        <v>86</v>
      </c>
    </row>
    <row r="15" spans="1:1">
      <c r="A15" t="s">
        <v>87</v>
      </c>
    </row>
    <row r="16" spans="1:1">
      <c r="A16" t="s">
        <v>88</v>
      </c>
    </row>
    <row r="17" spans="1:2">
      <c r="A17" t="s">
        <v>83</v>
      </c>
      <c r="B17">
        <f>B3-B5</f>
        <v>2.1</v>
      </c>
    </row>
    <row r="18" spans="1:1">
      <c r="A18" t="s">
        <v>84</v>
      </c>
    </row>
    <row r="19" spans="1:2">
      <c r="A19" t="s">
        <v>85</v>
      </c>
      <c r="B19">
        <v>2.3</v>
      </c>
    </row>
    <row r="21" spans="1:1">
      <c r="A21" t="s">
        <v>89</v>
      </c>
    </row>
    <row r="23" spans="1:2">
      <c r="A23" t="s">
        <v>90</v>
      </c>
      <c r="B23">
        <f>(B3-B17)*B6</f>
        <v>30000</v>
      </c>
    </row>
  </sheetData>
  <mergeCells count="1">
    <mergeCell ref="A2:B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5"/>
  <sheetViews>
    <sheetView workbookViewId="0">
      <selection activeCell="J22" sqref="J22"/>
    </sheetView>
  </sheetViews>
  <sheetFormatPr defaultColWidth="9" defaultRowHeight="13.5" outlineLevelCol="1"/>
  <cols>
    <col min="1" max="1" width="29.875" customWidth="1"/>
    <col min="2" max="2" width="11.75" customWidth="1"/>
  </cols>
  <sheetData>
    <row r="1" ht="14.25" spans="1:2">
      <c r="A1" s="1" t="s">
        <v>91</v>
      </c>
      <c r="B1" s="1"/>
    </row>
    <row r="2" ht="14.25" spans="1:2">
      <c r="A2" s="2" t="s">
        <v>46</v>
      </c>
      <c r="B2" s="2" t="s">
        <v>47</v>
      </c>
    </row>
    <row r="3" ht="14.25" spans="1:2">
      <c r="A3" s="3" t="s">
        <v>92</v>
      </c>
      <c r="B3" s="4">
        <v>10</v>
      </c>
    </row>
    <row r="4" ht="14.25" spans="1:2">
      <c r="A4" s="3" t="s">
        <v>93</v>
      </c>
      <c r="B4" s="4">
        <v>5</v>
      </c>
    </row>
    <row r="5" ht="14.25" spans="1:2">
      <c r="A5" s="3" t="s">
        <v>94</v>
      </c>
      <c r="B5" s="4">
        <v>15</v>
      </c>
    </row>
    <row r="8" ht="14.25" spans="1:2">
      <c r="A8" s="5" t="s">
        <v>95</v>
      </c>
      <c r="B8" s="1"/>
    </row>
    <row r="9" ht="14.25" spans="1:2">
      <c r="A9" s="2" t="s">
        <v>46</v>
      </c>
      <c r="B9" s="2" t="s">
        <v>47</v>
      </c>
    </row>
    <row r="10" ht="14.25" spans="1:2">
      <c r="A10" s="3" t="s">
        <v>96</v>
      </c>
      <c r="B10" s="4">
        <v>100</v>
      </c>
    </row>
    <row r="11" ht="14.25" spans="1:2">
      <c r="A11" s="3" t="s">
        <v>97</v>
      </c>
      <c r="B11" s="6"/>
    </row>
    <row r="12" ht="14.25" spans="1:2">
      <c r="A12" s="4" t="s">
        <v>98</v>
      </c>
      <c r="B12" s="4">
        <v>20</v>
      </c>
    </row>
    <row r="13" ht="14.25" spans="1:2">
      <c r="A13" s="3" t="s">
        <v>99</v>
      </c>
      <c r="B13" s="4">
        <v>55</v>
      </c>
    </row>
    <row r="14" ht="14.25" spans="1:2">
      <c r="A14" s="3" t="s">
        <v>51</v>
      </c>
      <c r="B14" s="4">
        <v>5</v>
      </c>
    </row>
    <row r="15" ht="14.25" spans="1:2">
      <c r="A15" s="3" t="s">
        <v>100</v>
      </c>
      <c r="B15" s="4">
        <v>5</v>
      </c>
    </row>
    <row r="16" ht="14.25" spans="1:2">
      <c r="A16" s="3" t="s">
        <v>101</v>
      </c>
      <c r="B16" s="4">
        <v>2</v>
      </c>
    </row>
    <row r="17" ht="14.25" spans="1:2">
      <c r="A17" s="3" t="s">
        <v>102</v>
      </c>
      <c r="B17" s="4">
        <v>3</v>
      </c>
    </row>
    <row r="18" ht="14.25" spans="1:2">
      <c r="A18" s="3" t="s">
        <v>103</v>
      </c>
      <c r="B18" s="4">
        <v>5</v>
      </c>
    </row>
    <row r="19" spans="1:2">
      <c r="A19" s="7" t="s">
        <v>104</v>
      </c>
      <c r="B19" s="8">
        <v>5</v>
      </c>
    </row>
    <row r="20" spans="1:2">
      <c r="A20" s="9" t="s">
        <v>105</v>
      </c>
      <c r="B20" s="9">
        <f>B12+B13+B14+B15</f>
        <v>85</v>
      </c>
    </row>
    <row r="22" spans="1:2">
      <c r="A22" t="s">
        <v>106</v>
      </c>
      <c r="B22">
        <f>B3+B13+B14+B15</f>
        <v>75</v>
      </c>
    </row>
    <row r="24" spans="1:1">
      <c r="A24" t="s">
        <v>107</v>
      </c>
    </row>
    <row r="25" spans="1:1">
      <c r="A25" t="s">
        <v>108</v>
      </c>
    </row>
  </sheetData>
  <mergeCells count="2">
    <mergeCell ref="A1:B1"/>
    <mergeCell ref="A8:B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任务一</vt:lpstr>
      <vt:lpstr>任务二</vt:lpstr>
      <vt:lpstr>任务四</vt:lpstr>
      <vt:lpstr>任务五</vt:lpstr>
      <vt:lpstr>任务六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绿湖</cp:lastModifiedBy>
  <dcterms:created xsi:type="dcterms:W3CDTF">2023-08-21T07:54:00Z</dcterms:created>
  <dcterms:modified xsi:type="dcterms:W3CDTF">2023-08-30T04:29:52Z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BDB08E0045BB43D59E44630A6F55B324_12</vt:lpwstr>
  </property>
  <property fmtid="{D5CDD505-2E9C-101B-9397-08002B2CF9AE}" pid="3" name="KSOProductBuildVer">
    <vt:lpwstr>2052-11.1.0.14309</vt:lpwstr>
  </property>
</Properties>
</file>